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xr:revisionPtr revIDLastSave="0" documentId="8_{D292C7E6-DF4C-BF4D-9407-D5A34C7D8817}" xr6:coauthVersionLast="45" xr6:coauthVersionMax="45" xr10:uidLastSave="{00000000-0000-0000-0000-000000000000}"/>
  <bookViews>
    <workbookView xWindow="240" yWindow="105" windowWidth="20055" windowHeight="8445" activeTab="1" xr2:uid="{00000000-000D-0000-FFFF-FFFF00000000}"/>
  </bookViews>
  <sheets>
    <sheet name="Adjusting entry" sheetId="1" r:id="rId1"/>
    <sheet name="trial balance" sheetId="2" r:id="rId2"/>
    <sheet name="Income statement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C14" i="2"/>
  <c r="I6" i="3"/>
  <c r="I8" i="3"/>
  <c r="K10" i="3"/>
  <c r="K9" i="3"/>
  <c r="K7" i="3"/>
  <c r="K6" i="3"/>
  <c r="C16" i="3"/>
  <c r="C14" i="3"/>
  <c r="C12" i="3"/>
  <c r="C11" i="3"/>
  <c r="C27" i="2"/>
  <c r="C17" i="3"/>
  <c r="D26" i="2"/>
  <c r="I11" i="3"/>
  <c r="C24" i="2"/>
  <c r="K12" i="3"/>
  <c r="D23" i="2"/>
  <c r="I10" i="3"/>
  <c r="C22" i="2"/>
  <c r="C15" i="3"/>
  <c r="C17" i="2"/>
  <c r="C13" i="3"/>
  <c r="I9" i="3"/>
  <c r="C12" i="2"/>
  <c r="C18" i="3"/>
  <c r="C9" i="2"/>
  <c r="D7" i="2"/>
  <c r="C30" i="2"/>
  <c r="K11" i="3"/>
  <c r="D30" i="2"/>
  <c r="C20" i="3"/>
  <c r="C5" i="3"/>
  <c r="C8" i="3"/>
  <c r="K8" i="3"/>
  <c r="K13" i="3"/>
  <c r="C22" i="3"/>
  <c r="I7" i="3"/>
  <c r="I13" i="3"/>
</calcChain>
</file>

<file path=xl/sharedStrings.xml><?xml version="1.0" encoding="utf-8"?>
<sst xmlns="http://schemas.openxmlformats.org/spreadsheetml/2006/main" count="89" uniqueCount="67">
  <si>
    <t>Adjusting Entries on 31st Dec 2018</t>
  </si>
  <si>
    <t>Date</t>
  </si>
  <si>
    <t>Particulars</t>
  </si>
  <si>
    <t>Debit</t>
  </si>
  <si>
    <t>Credit</t>
  </si>
  <si>
    <t>Cash A/c</t>
  </si>
  <si>
    <t xml:space="preserve">         To Unearned Revenue</t>
  </si>
  <si>
    <t>(Being revenue recevied in advance)</t>
  </si>
  <si>
    <t>Accured Revenue A/c</t>
  </si>
  <si>
    <t>To Services Revenue A/c</t>
  </si>
  <si>
    <t>(Being revenue earned but not recevied from the client)</t>
  </si>
  <si>
    <t>Supplies Expenses A/c</t>
  </si>
  <si>
    <t>To Cash A/c</t>
  </si>
  <si>
    <t>(Being cash paid for supplies exp)</t>
  </si>
  <si>
    <t>Depreciation on Machinery A/c</t>
  </si>
  <si>
    <t>To Acumulated Depreciation A/C</t>
  </si>
  <si>
    <t>(Being depreciation is charges against machinery)</t>
  </si>
  <si>
    <t>Salaries Expenses A/c</t>
  </si>
  <si>
    <t>To Outstanding Salaries A/c</t>
  </si>
  <si>
    <t>(Being Salaries is dues but not paid)</t>
  </si>
  <si>
    <t>Rent A/c</t>
  </si>
  <si>
    <t>To Prepaid Rent A/c</t>
  </si>
  <si>
    <t>(Being Rent for the current year)</t>
  </si>
  <si>
    <t>A1 Maha Tarding Company</t>
  </si>
  <si>
    <t xml:space="preserve">Adjusted Trial Balance </t>
  </si>
  <si>
    <t>31st Dec 2018</t>
  </si>
  <si>
    <t>Accounts</t>
  </si>
  <si>
    <t>Debits(OMR)</t>
  </si>
  <si>
    <t>Credit(OMR)</t>
  </si>
  <si>
    <t>Insurance Expenses</t>
  </si>
  <si>
    <t>Services Revenue</t>
  </si>
  <si>
    <t>Account Receivable</t>
  </si>
  <si>
    <t>Prepaid Rent</t>
  </si>
  <si>
    <t xml:space="preserve">Repair Expenses </t>
  </si>
  <si>
    <t>Prepaid Insurance</t>
  </si>
  <si>
    <t xml:space="preserve">Supplies </t>
  </si>
  <si>
    <t>Account payable</t>
  </si>
  <si>
    <t>Cash</t>
  </si>
  <si>
    <t>Machinery</t>
  </si>
  <si>
    <t>Accumulated depreciation</t>
  </si>
  <si>
    <t>Depreciation on machinery</t>
  </si>
  <si>
    <t>Miscellenous Expenses</t>
  </si>
  <si>
    <t>Dividends</t>
  </si>
  <si>
    <t>Capital</t>
  </si>
  <si>
    <t>Land</t>
  </si>
  <si>
    <t>Salaries Expenses</t>
  </si>
  <si>
    <t>Outstanding Salaries</t>
  </si>
  <si>
    <t>Accured Revenue</t>
  </si>
  <si>
    <t>Uitilities Expenses</t>
  </si>
  <si>
    <t>Unearned Revenue</t>
  </si>
  <si>
    <t>Rent</t>
  </si>
  <si>
    <t>Retained Earning</t>
  </si>
  <si>
    <t>Revenue</t>
  </si>
  <si>
    <t>Other revenue</t>
  </si>
  <si>
    <t>Total Revenue</t>
  </si>
  <si>
    <t>Expenses</t>
  </si>
  <si>
    <t>Supplies Exp</t>
  </si>
  <si>
    <t>Total Expenses</t>
  </si>
  <si>
    <t>Profit</t>
  </si>
  <si>
    <t>Liabilities</t>
  </si>
  <si>
    <t>Amt</t>
  </si>
  <si>
    <t>Assets</t>
  </si>
  <si>
    <t>Drawing</t>
  </si>
  <si>
    <t>Total</t>
  </si>
  <si>
    <t>Income Statement as on 31st Dec 2018</t>
  </si>
  <si>
    <t>(Amt)</t>
  </si>
  <si>
    <t>Balance sheet as at 31st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</si>
</sst>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0" xfId="0" applyBorder="1" applyAlignment="1"/>
    <xf numFmtId="0" fontId="0" fillId="0" borderId="5" xfId="0" applyBorder="1"/>
    <xf numFmtId="0" fontId="0" fillId="0" borderId="6" xfId="0" applyBorder="1"/>
    <xf numFmtId="0" fontId="0" fillId="0" borderId="5" xfId="0" applyBorder="1" applyAlignment="1"/>
    <xf numFmtId="0" fontId="0" fillId="0" borderId="1" xfId="0" applyBorder="1"/>
    <xf numFmtId="15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5" xfId="0" applyFont="1" applyBorder="1"/>
    <xf numFmtId="0" fontId="0" fillId="0" borderId="13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7"/>
  <sheetViews>
    <sheetView showGridLines="0" workbookViewId="0">
      <selection activeCell="H23" sqref="H23"/>
    </sheetView>
  </sheetViews>
  <sheetFormatPr defaultRowHeight="15" x14ac:dyDescent="0.2"/>
  <cols>
    <col min="2" max="2" width="15.6015625" customWidth="1"/>
    <col min="3" max="3" width="52.59765625" customWidth="1"/>
  </cols>
  <sheetData>
    <row r="2" spans="2:5" ht="18.75" x14ac:dyDescent="0.25">
      <c r="C2" s="1" t="s">
        <v>0</v>
      </c>
    </row>
    <row r="4" spans="2:5" x14ac:dyDescent="0.2">
      <c r="B4" s="19" t="s">
        <v>1</v>
      </c>
      <c r="C4" s="20" t="s">
        <v>2</v>
      </c>
      <c r="D4" s="19" t="s">
        <v>3</v>
      </c>
      <c r="E4" s="21" t="s">
        <v>4</v>
      </c>
    </row>
    <row r="5" spans="2:5" x14ac:dyDescent="0.2">
      <c r="B5" s="11">
        <v>43465</v>
      </c>
      <c r="C5" s="2" t="s">
        <v>5</v>
      </c>
      <c r="D5" s="14">
        <v>3500</v>
      </c>
      <c r="E5" s="3"/>
    </row>
    <row r="6" spans="2:5" x14ac:dyDescent="0.2">
      <c r="B6" s="12"/>
      <c r="C6" s="6" t="s">
        <v>6</v>
      </c>
      <c r="D6" s="12"/>
      <c r="E6" s="5">
        <v>3500</v>
      </c>
    </row>
    <row r="7" spans="2:5" x14ac:dyDescent="0.2">
      <c r="B7" s="13"/>
      <c r="C7" s="9" t="s">
        <v>7</v>
      </c>
      <c r="D7" s="13"/>
      <c r="E7" s="8"/>
    </row>
    <row r="8" spans="2:5" x14ac:dyDescent="0.2">
      <c r="B8" s="14"/>
      <c r="C8" s="2"/>
      <c r="D8" s="14"/>
      <c r="E8" s="3"/>
    </row>
    <row r="9" spans="2:5" x14ac:dyDescent="0.2">
      <c r="B9" s="11">
        <v>43465</v>
      </c>
      <c r="C9" s="2" t="s">
        <v>8</v>
      </c>
      <c r="D9" s="14">
        <v>5600</v>
      </c>
      <c r="E9" s="3"/>
    </row>
    <row r="10" spans="2:5" x14ac:dyDescent="0.2">
      <c r="B10" s="12"/>
      <c r="C10" s="4" t="s">
        <v>9</v>
      </c>
      <c r="D10" s="12"/>
      <c r="E10" s="5">
        <v>5600</v>
      </c>
    </row>
    <row r="11" spans="2:5" x14ac:dyDescent="0.2">
      <c r="B11" s="13"/>
      <c r="C11" s="7" t="s">
        <v>10</v>
      </c>
      <c r="D11" s="13"/>
      <c r="E11" s="8"/>
    </row>
    <row r="12" spans="2:5" x14ac:dyDescent="0.2">
      <c r="B12" s="12"/>
      <c r="C12" s="4"/>
      <c r="D12" s="12"/>
      <c r="E12" s="5"/>
    </row>
    <row r="13" spans="2:5" x14ac:dyDescent="0.2">
      <c r="B13" s="11">
        <v>43465</v>
      </c>
      <c r="C13" s="2" t="s">
        <v>11</v>
      </c>
      <c r="D13" s="14">
        <v>850</v>
      </c>
      <c r="E13" s="3"/>
    </row>
    <row r="14" spans="2:5" x14ac:dyDescent="0.2">
      <c r="B14" s="12"/>
      <c r="C14" s="4" t="s">
        <v>12</v>
      </c>
      <c r="D14" s="12"/>
      <c r="E14" s="5">
        <v>850</v>
      </c>
    </row>
    <row r="15" spans="2:5" x14ac:dyDescent="0.2">
      <c r="B15" s="13"/>
      <c r="C15" s="7" t="s">
        <v>13</v>
      </c>
      <c r="D15" s="13"/>
      <c r="E15" s="8"/>
    </row>
    <row r="16" spans="2:5" x14ac:dyDescent="0.2">
      <c r="B16" s="12"/>
      <c r="C16" s="4"/>
      <c r="D16" s="12"/>
      <c r="E16" s="5"/>
    </row>
    <row r="17" spans="2:5" x14ac:dyDescent="0.2">
      <c r="B17" s="11">
        <v>43465</v>
      </c>
      <c r="C17" s="2" t="s">
        <v>14</v>
      </c>
      <c r="D17" s="14">
        <v>7000</v>
      </c>
      <c r="E17" s="3"/>
    </row>
    <row r="18" spans="2:5" x14ac:dyDescent="0.2">
      <c r="B18" s="12"/>
      <c r="C18" s="4" t="s">
        <v>15</v>
      </c>
      <c r="D18" s="12"/>
      <c r="E18" s="5">
        <v>7000</v>
      </c>
    </row>
    <row r="19" spans="2:5" x14ac:dyDescent="0.2">
      <c r="B19" s="13"/>
      <c r="C19" s="7" t="s">
        <v>16</v>
      </c>
      <c r="D19" s="13"/>
      <c r="E19" s="8"/>
    </row>
    <row r="20" spans="2:5" x14ac:dyDescent="0.2">
      <c r="B20" s="12"/>
      <c r="C20" s="4"/>
      <c r="D20" s="12"/>
      <c r="E20" s="5"/>
    </row>
    <row r="21" spans="2:5" x14ac:dyDescent="0.2">
      <c r="B21" s="11">
        <v>43465</v>
      </c>
      <c r="C21" s="2" t="s">
        <v>17</v>
      </c>
      <c r="D21" s="14">
        <v>6250</v>
      </c>
      <c r="E21" s="3"/>
    </row>
    <row r="22" spans="2:5" x14ac:dyDescent="0.2">
      <c r="B22" s="12"/>
      <c r="C22" s="4" t="s">
        <v>18</v>
      </c>
      <c r="D22" s="12"/>
      <c r="E22" s="5">
        <v>6250</v>
      </c>
    </row>
    <row r="23" spans="2:5" x14ac:dyDescent="0.2">
      <c r="B23" s="13"/>
      <c r="C23" s="7" t="s">
        <v>19</v>
      </c>
      <c r="D23" s="13"/>
      <c r="E23" s="8"/>
    </row>
    <row r="24" spans="2:5" x14ac:dyDescent="0.2">
      <c r="B24" s="12"/>
      <c r="C24" s="4"/>
      <c r="D24" s="12"/>
      <c r="E24" s="5"/>
    </row>
    <row r="25" spans="2:5" x14ac:dyDescent="0.2">
      <c r="B25" s="11">
        <v>43465</v>
      </c>
      <c r="C25" s="2" t="s">
        <v>20</v>
      </c>
      <c r="D25" s="14">
        <v>450</v>
      </c>
      <c r="E25" s="3"/>
    </row>
    <row r="26" spans="2:5" x14ac:dyDescent="0.2">
      <c r="B26" s="12"/>
      <c r="C26" s="4" t="s">
        <v>21</v>
      </c>
      <c r="D26" s="12"/>
      <c r="E26" s="5">
        <v>450</v>
      </c>
    </row>
    <row r="27" spans="2:5" x14ac:dyDescent="0.2">
      <c r="B27" s="13"/>
      <c r="C27" s="7" t="s">
        <v>22</v>
      </c>
      <c r="D27" s="13"/>
      <c r="E27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showGridLines="0" tabSelected="1" workbookViewId="0">
      <selection activeCell="B4" sqref="B4:D4"/>
    </sheetView>
  </sheetViews>
  <sheetFormatPr defaultRowHeight="15" x14ac:dyDescent="0.2"/>
  <cols>
    <col min="2" max="2" width="24.75" bestFit="1" customWidth="1"/>
    <col min="3" max="3" width="13.98828125" customWidth="1"/>
    <col min="4" max="4" width="14.796875" customWidth="1"/>
  </cols>
  <sheetData>
    <row r="2" spans="2:4" x14ac:dyDescent="0.2">
      <c r="B2" s="25" t="s">
        <v>23</v>
      </c>
      <c r="C2" s="26"/>
      <c r="D2" s="27"/>
    </row>
    <row r="3" spans="2:4" x14ac:dyDescent="0.2">
      <c r="B3" s="28" t="s">
        <v>24</v>
      </c>
      <c r="C3" s="29"/>
      <c r="D3" s="30"/>
    </row>
    <row r="4" spans="2:4" x14ac:dyDescent="0.2">
      <c r="B4" s="28" t="s">
        <v>25</v>
      </c>
      <c r="C4" s="29"/>
      <c r="D4" s="30"/>
    </row>
    <row r="5" spans="2:4" x14ac:dyDescent="0.2">
      <c r="B5" s="18" t="s">
        <v>26</v>
      </c>
      <c r="C5" s="18" t="s">
        <v>27</v>
      </c>
      <c r="D5" s="18" t="s">
        <v>28</v>
      </c>
    </row>
    <row r="6" spans="2:4" x14ac:dyDescent="0.2">
      <c r="B6" s="10" t="s">
        <v>29</v>
      </c>
      <c r="C6" s="10">
        <v>2200</v>
      </c>
      <c r="D6" s="10"/>
    </row>
    <row r="7" spans="2:4" x14ac:dyDescent="0.2">
      <c r="B7" s="10" t="s">
        <v>30</v>
      </c>
      <c r="C7" s="10"/>
      <c r="D7" s="10">
        <f>130000+'Adjusting entry'!E10</f>
        <v>135600</v>
      </c>
    </row>
    <row r="8" spans="2:4" x14ac:dyDescent="0.2">
      <c r="B8" s="10" t="s">
        <v>31</v>
      </c>
      <c r="C8" s="10">
        <v>36500</v>
      </c>
      <c r="D8" s="10"/>
    </row>
    <row r="9" spans="2:4" x14ac:dyDescent="0.2">
      <c r="B9" s="10" t="s">
        <v>32</v>
      </c>
      <c r="C9" s="10">
        <f>3900-'Adjusting entry'!E26</f>
        <v>3450</v>
      </c>
      <c r="D9" s="10"/>
    </row>
    <row r="10" spans="2:4" x14ac:dyDescent="0.2">
      <c r="B10" s="10" t="s">
        <v>33</v>
      </c>
      <c r="C10" s="10">
        <v>18200</v>
      </c>
      <c r="D10" s="10"/>
    </row>
    <row r="11" spans="2:4" x14ac:dyDescent="0.2">
      <c r="B11" s="10" t="s">
        <v>34</v>
      </c>
      <c r="C11" s="10">
        <v>5000</v>
      </c>
      <c r="D11" s="10"/>
    </row>
    <row r="12" spans="2:4" x14ac:dyDescent="0.2">
      <c r="B12" s="10" t="s">
        <v>35</v>
      </c>
      <c r="C12" s="10">
        <f>1900+'Adjusting entry'!D13</f>
        <v>2750</v>
      </c>
      <c r="D12" s="10"/>
    </row>
    <row r="13" spans="2:4" x14ac:dyDescent="0.2">
      <c r="B13" s="10" t="s">
        <v>36</v>
      </c>
      <c r="C13" s="10"/>
      <c r="D13" s="10">
        <v>4650</v>
      </c>
    </row>
    <row r="14" spans="2:4" x14ac:dyDescent="0.2">
      <c r="B14" s="10" t="s">
        <v>37</v>
      </c>
      <c r="C14" s="10">
        <f>(79000-'Adjusting entry'!E14)+'Adjusting entry'!D5</f>
        <v>81650</v>
      </c>
      <c r="D14" s="10"/>
    </row>
    <row r="15" spans="2:4" x14ac:dyDescent="0.2">
      <c r="B15" s="10" t="s">
        <v>38</v>
      </c>
      <c r="C15" s="10">
        <v>175750</v>
      </c>
      <c r="D15" s="10"/>
    </row>
    <row r="16" spans="2:4" x14ac:dyDescent="0.2">
      <c r="B16" s="10" t="s">
        <v>39</v>
      </c>
      <c r="C16" s="10"/>
      <c r="D16" s="10">
        <f>65500+'Adjusting entry'!E18</f>
        <v>72500</v>
      </c>
    </row>
    <row r="17" spans="2:4" x14ac:dyDescent="0.2">
      <c r="B17" s="10" t="s">
        <v>40</v>
      </c>
      <c r="C17" s="10">
        <f>'Adjusting entry'!D17</f>
        <v>7000</v>
      </c>
      <c r="D17" s="10"/>
    </row>
    <row r="18" spans="2:4" x14ac:dyDescent="0.2">
      <c r="B18" s="10" t="s">
        <v>41</v>
      </c>
      <c r="C18" s="10">
        <v>8900</v>
      </c>
      <c r="D18" s="10"/>
    </row>
    <row r="19" spans="2:4" x14ac:dyDescent="0.2">
      <c r="B19" s="10" t="s">
        <v>42</v>
      </c>
      <c r="C19" s="10">
        <v>8000</v>
      </c>
      <c r="D19" s="10"/>
    </row>
    <row r="20" spans="2:4" x14ac:dyDescent="0.2">
      <c r="B20" s="10" t="s">
        <v>43</v>
      </c>
      <c r="C20" s="10"/>
      <c r="D20" s="10">
        <v>123550</v>
      </c>
    </row>
    <row r="21" spans="2:4" x14ac:dyDescent="0.2">
      <c r="B21" s="10" t="s">
        <v>44</v>
      </c>
      <c r="C21" s="10">
        <v>40000</v>
      </c>
      <c r="D21" s="10"/>
    </row>
    <row r="22" spans="2:4" x14ac:dyDescent="0.2">
      <c r="B22" s="10" t="s">
        <v>45</v>
      </c>
      <c r="C22" s="10">
        <f>30650+'Adjusting entry'!D21</f>
        <v>36900</v>
      </c>
      <c r="D22" s="10"/>
    </row>
    <row r="23" spans="2:4" x14ac:dyDescent="0.2">
      <c r="B23" s="10" t="s">
        <v>46</v>
      </c>
      <c r="C23" s="10"/>
      <c r="D23" s="10">
        <f>'Adjusting entry'!E22</f>
        <v>6250</v>
      </c>
    </row>
    <row r="24" spans="2:4" x14ac:dyDescent="0.2">
      <c r="B24" s="10" t="s">
        <v>47</v>
      </c>
      <c r="C24" s="10">
        <f>'Adjusting entry'!D9</f>
        <v>5600</v>
      </c>
      <c r="D24" s="10"/>
    </row>
    <row r="25" spans="2:4" x14ac:dyDescent="0.2">
      <c r="B25" s="10" t="s">
        <v>48</v>
      </c>
      <c r="C25" s="10">
        <v>6500</v>
      </c>
      <c r="D25" s="10"/>
    </row>
    <row r="26" spans="2:4" x14ac:dyDescent="0.2">
      <c r="B26" s="10" t="s">
        <v>49</v>
      </c>
      <c r="C26" s="10"/>
      <c r="D26" s="10">
        <f>21800+'Adjusting entry'!E6</f>
        <v>25300</v>
      </c>
    </row>
    <row r="27" spans="2:4" x14ac:dyDescent="0.2">
      <c r="B27" s="10" t="s">
        <v>50</v>
      </c>
      <c r="C27" s="10">
        <f>'Adjusting entry'!D25</f>
        <v>450</v>
      </c>
      <c r="D27" s="10"/>
    </row>
    <row r="28" spans="2:4" x14ac:dyDescent="0.2">
      <c r="B28" s="10" t="s">
        <v>51</v>
      </c>
      <c r="C28" s="10"/>
      <c r="D28" s="10">
        <v>80000</v>
      </c>
    </row>
    <row r="29" spans="2:4" x14ac:dyDescent="0.2">
      <c r="B29" s="10" t="s">
        <v>62</v>
      </c>
      <c r="C29" s="10">
        <v>9000</v>
      </c>
      <c r="D29" s="10"/>
    </row>
    <row r="30" spans="2:4" x14ac:dyDescent="0.2">
      <c r="B30" s="17" t="s">
        <v>63</v>
      </c>
      <c r="C30" s="17">
        <f>SUM(C6:C29)</f>
        <v>447850</v>
      </c>
      <c r="D30" s="17">
        <f>SUM(D6:D29)</f>
        <v>447850</v>
      </c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22"/>
  <sheetViews>
    <sheetView showGridLines="0" workbookViewId="0">
      <selection activeCell="G15" sqref="G15"/>
    </sheetView>
  </sheetViews>
  <sheetFormatPr defaultRowHeight="15" x14ac:dyDescent="0.2"/>
  <cols>
    <col min="2" max="2" width="25.2890625" customWidth="1"/>
    <col min="3" max="3" width="11.43359375" customWidth="1"/>
    <col min="8" max="8" width="29.99609375" customWidth="1"/>
    <col min="9" max="9" width="12.9140625" customWidth="1"/>
    <col min="10" max="10" width="18.5625" bestFit="1" customWidth="1"/>
  </cols>
  <sheetData>
    <row r="2" spans="2:11" ht="31.5" customHeight="1" x14ac:dyDescent="0.25">
      <c r="B2" s="31" t="s">
        <v>64</v>
      </c>
      <c r="C2" s="32"/>
      <c r="H2" s="33" t="s">
        <v>66</v>
      </c>
      <c r="I2" s="34"/>
      <c r="J2" s="34"/>
      <c r="K2" s="35"/>
    </row>
    <row r="3" spans="2:11" x14ac:dyDescent="0.2">
      <c r="B3" s="23"/>
      <c r="C3" s="5"/>
      <c r="H3" s="15"/>
      <c r="I3" s="4"/>
      <c r="J3" s="4"/>
      <c r="K3" s="5"/>
    </row>
    <row r="4" spans="2:11" x14ac:dyDescent="0.2">
      <c r="B4" s="22" t="s">
        <v>52</v>
      </c>
      <c r="C4" s="17" t="s">
        <v>65</v>
      </c>
      <c r="H4" s="24" t="s">
        <v>59</v>
      </c>
      <c r="I4" s="24" t="s">
        <v>60</v>
      </c>
      <c r="J4" s="24" t="s">
        <v>61</v>
      </c>
      <c r="K4" s="24" t="s">
        <v>60</v>
      </c>
    </row>
    <row r="5" spans="2:11" x14ac:dyDescent="0.2">
      <c r="B5" s="15" t="s">
        <v>30</v>
      </c>
      <c r="C5" s="12">
        <f>'trial balance'!D7</f>
        <v>135600</v>
      </c>
      <c r="H5" s="10"/>
      <c r="I5" s="10"/>
      <c r="J5" s="10"/>
      <c r="K5" s="10"/>
    </row>
    <row r="6" spans="2:11" x14ac:dyDescent="0.2">
      <c r="B6" s="16" t="s">
        <v>53</v>
      </c>
      <c r="C6" s="13"/>
      <c r="H6" s="10" t="s">
        <v>43</v>
      </c>
      <c r="I6" s="10">
        <f>'trial balance'!D20-'trial balance'!C29</f>
        <v>114550</v>
      </c>
      <c r="J6" s="10" t="s">
        <v>38</v>
      </c>
      <c r="K6" s="10">
        <f>'trial balance'!C15</f>
        <v>175750</v>
      </c>
    </row>
    <row r="7" spans="2:11" x14ac:dyDescent="0.2">
      <c r="B7" s="15"/>
      <c r="C7" s="12"/>
      <c r="H7" s="10" t="s">
        <v>51</v>
      </c>
      <c r="I7" s="10">
        <f>80000+C22-'trial balance'!C19</f>
        <v>124700</v>
      </c>
      <c r="J7" s="10" t="s">
        <v>44</v>
      </c>
      <c r="K7" s="10">
        <f>'trial balance'!C21</f>
        <v>40000</v>
      </c>
    </row>
    <row r="8" spans="2:11" x14ac:dyDescent="0.2">
      <c r="B8" s="22" t="s">
        <v>54</v>
      </c>
      <c r="C8" s="17">
        <f>SUM(C5:C6)</f>
        <v>135600</v>
      </c>
      <c r="H8" s="10" t="s">
        <v>36</v>
      </c>
      <c r="I8" s="10">
        <f>'trial balance'!D13</f>
        <v>4650</v>
      </c>
      <c r="J8" s="10" t="s">
        <v>32</v>
      </c>
      <c r="K8" s="10">
        <f>'trial balance'!C9</f>
        <v>3450</v>
      </c>
    </row>
    <row r="9" spans="2:11" x14ac:dyDescent="0.2">
      <c r="B9" s="15"/>
      <c r="C9" s="12"/>
      <c r="H9" s="10" t="s">
        <v>39</v>
      </c>
      <c r="I9" s="10">
        <f>'trial balance'!D16</f>
        <v>72500</v>
      </c>
      <c r="J9" s="10" t="s">
        <v>34</v>
      </c>
      <c r="K9" s="10">
        <f>'trial balance'!C11</f>
        <v>5000</v>
      </c>
    </row>
    <row r="10" spans="2:11" x14ac:dyDescent="0.2">
      <c r="B10" s="22" t="s">
        <v>55</v>
      </c>
      <c r="C10" s="17"/>
      <c r="H10" s="10" t="s">
        <v>46</v>
      </c>
      <c r="I10" s="10">
        <f>'trial balance'!D23</f>
        <v>6250</v>
      </c>
      <c r="J10" s="10" t="s">
        <v>31</v>
      </c>
      <c r="K10" s="10">
        <f>'trial balance'!C8</f>
        <v>36500</v>
      </c>
    </row>
    <row r="11" spans="2:11" x14ac:dyDescent="0.2">
      <c r="B11" s="10" t="s">
        <v>29</v>
      </c>
      <c r="C11" s="10">
        <f>'trial balance'!C6</f>
        <v>2200</v>
      </c>
      <c r="H11" s="10" t="s">
        <v>49</v>
      </c>
      <c r="I11" s="10">
        <f>'trial balance'!D26</f>
        <v>25300</v>
      </c>
      <c r="J11" s="10" t="s">
        <v>37</v>
      </c>
      <c r="K11" s="10">
        <f>'trial balance'!C14</f>
        <v>81650</v>
      </c>
    </row>
    <row r="12" spans="2:11" x14ac:dyDescent="0.2">
      <c r="B12" s="10" t="s">
        <v>33</v>
      </c>
      <c r="C12" s="10">
        <f>'trial balance'!C10</f>
        <v>18200</v>
      </c>
      <c r="H12" s="10"/>
      <c r="I12" s="10"/>
      <c r="J12" s="10" t="s">
        <v>47</v>
      </c>
      <c r="K12" s="10">
        <f>'trial balance'!C24</f>
        <v>5600</v>
      </c>
    </row>
    <row r="13" spans="2:11" x14ac:dyDescent="0.2">
      <c r="B13" s="10" t="s">
        <v>40</v>
      </c>
      <c r="C13" s="10">
        <f>'trial balance'!C17</f>
        <v>7000</v>
      </c>
      <c r="H13" s="19"/>
      <c r="I13" s="19">
        <f>SUM(I6:I11)</f>
        <v>347950</v>
      </c>
      <c r="J13" s="19"/>
      <c r="K13" s="19">
        <f>SUM(K6:K12)</f>
        <v>347950</v>
      </c>
    </row>
    <row r="14" spans="2:11" x14ac:dyDescent="0.2">
      <c r="B14" s="10" t="s">
        <v>41</v>
      </c>
      <c r="C14" s="10">
        <f>'trial balance'!C18</f>
        <v>8900</v>
      </c>
    </row>
    <row r="15" spans="2:11" x14ac:dyDescent="0.2">
      <c r="B15" s="10" t="s">
        <v>45</v>
      </c>
      <c r="C15" s="10">
        <f>'trial balance'!C22</f>
        <v>36900</v>
      </c>
    </row>
    <row r="16" spans="2:11" x14ac:dyDescent="0.2">
      <c r="B16" s="10" t="s">
        <v>48</v>
      </c>
      <c r="C16" s="10">
        <f>'trial balance'!C25</f>
        <v>6500</v>
      </c>
    </row>
    <row r="17" spans="2:3" x14ac:dyDescent="0.2">
      <c r="B17" s="10" t="s">
        <v>50</v>
      </c>
      <c r="C17" s="10">
        <f>'trial balance'!C27</f>
        <v>450</v>
      </c>
    </row>
    <row r="18" spans="2:3" x14ac:dyDescent="0.2">
      <c r="B18" s="10" t="s">
        <v>56</v>
      </c>
      <c r="C18" s="10">
        <f>'trial balance'!C12</f>
        <v>2750</v>
      </c>
    </row>
    <row r="19" spans="2:3" x14ac:dyDescent="0.2">
      <c r="B19" s="15"/>
      <c r="C19" s="12"/>
    </row>
    <row r="20" spans="2:3" x14ac:dyDescent="0.2">
      <c r="B20" s="22" t="s">
        <v>57</v>
      </c>
      <c r="C20" s="17">
        <f>SUM(C11:C18)</f>
        <v>82900</v>
      </c>
    </row>
    <row r="21" spans="2:3" x14ac:dyDescent="0.2">
      <c r="B21" s="15"/>
      <c r="C21" s="12"/>
    </row>
    <row r="22" spans="2:3" x14ac:dyDescent="0.2">
      <c r="B22" s="17" t="s">
        <v>58</v>
      </c>
      <c r="C22" s="17">
        <f>C8-C20</f>
        <v>52700</v>
      </c>
    </row>
  </sheetData>
  <mergeCells count="2">
    <mergeCell ref="B2:C2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Adjusting entry</vt:lpstr>
      <vt:lpstr>trial balance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2020-03-24T04:42:04Z</dcterms:created>
  <dcterms:modified xsi:type="dcterms:W3CDTF">2020-03-24T07:30:18Z</dcterms:modified>
</cp:coreProperties>
</file>